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defaultThemeVersion="166925"/>
  <mc:AlternateContent xmlns:mc="http://schemas.openxmlformats.org/markup-compatibility/2006">
    <mc:Choice Requires="x15">
      <x15ac:absPath xmlns:x15ac="http://schemas.microsoft.com/office/spreadsheetml/2010/11/ac" url="/Users/abigailkreitner/Downloads/"/>
    </mc:Choice>
  </mc:AlternateContent>
  <xr:revisionPtr revIDLastSave="0" documentId="13_ncr:1_{96CAE455-5B77-8240-9600-855828F53F77}" xr6:coauthVersionLast="47" xr6:coauthVersionMax="47" xr10:uidLastSave="{00000000-0000-0000-0000-000000000000}"/>
  <bookViews>
    <workbookView xWindow="7100" yWindow="500" windowWidth="20240" windowHeight="16340" xr2:uid="{CE1E1C40-879F-4EC7-AC28-B7FFC69A6ADB}"/>
  </bookViews>
  <sheets>
    <sheet name="Sheet1" sheetId="1" r:id="rId1"/>
  </sheets>
  <definedNames>
    <definedName name="solver_adj" localSheetId="0" hidden="1">Sheet1!$B$5</definedName>
    <definedName name="solver_cvg" localSheetId="0" hidden="1">0.0001</definedName>
    <definedName name="solver_drv" localSheetId="0" hidden="1">1</definedName>
    <definedName name="solver_eng" localSheetId="0" hidden="1">1</definedName>
    <definedName name="solver_est" localSheetId="0" hidden="1">1</definedName>
    <definedName name="solver_itr" localSheetId="0" hidden="1">2147483647</definedName>
    <definedName name="solver_lhs1" localSheetId="0" hidden="1">Sheet1!$D$12</definedName>
    <definedName name="solver_lin" localSheetId="0" hidden="1">2</definedName>
    <definedName name="solver_mip" localSheetId="0" hidden="1">2147483647</definedName>
    <definedName name="solver_mni" localSheetId="0" hidden="1">30</definedName>
    <definedName name="solver_mrt" localSheetId="0" hidden="1">0.075</definedName>
    <definedName name="solver_msl" localSheetId="0" hidden="1">2</definedName>
    <definedName name="solver_neg" localSheetId="0" hidden="1">1</definedName>
    <definedName name="solver_nod" localSheetId="0" hidden="1">2147483647</definedName>
    <definedName name="solver_num" localSheetId="0" hidden="1">1</definedName>
    <definedName name="solver_nwt" localSheetId="0" hidden="1">1</definedName>
    <definedName name="solver_opt" localSheetId="0" hidden="1">Sheet1!$D$13</definedName>
    <definedName name="solver_pre" localSheetId="0" hidden="1">0.000001</definedName>
    <definedName name="solver_rbv" localSheetId="0" hidden="1">1</definedName>
    <definedName name="solver_rel1" localSheetId="0" hidden="1">1</definedName>
    <definedName name="solver_rhs1" localSheetId="0" hidden="1">Sheet1!$F$11</definedName>
    <definedName name="solver_rlx" localSheetId="0" hidden="1">2</definedName>
    <definedName name="solver_rsd" localSheetId="0" hidden="1">0</definedName>
    <definedName name="solver_scl" localSheetId="0" hidden="1">1</definedName>
    <definedName name="solver_sho" localSheetId="0" hidden="1">2</definedName>
    <definedName name="solver_ssz" localSheetId="0" hidden="1">100</definedName>
    <definedName name="solver_tim" localSheetId="0" hidden="1">2147483647</definedName>
    <definedName name="solver_tol" localSheetId="0" hidden="1">0.01</definedName>
    <definedName name="solver_typ" localSheetId="0" hidden="1">2</definedName>
    <definedName name="solver_val" localSheetId="0" hidden="1">0</definedName>
    <definedName name="solver_ver" localSheetId="0" hidden="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6" i="1" l="1"/>
  <c r="D34" i="1"/>
  <c r="D10" i="1"/>
  <c r="C9" i="1"/>
  <c r="C8" i="1"/>
  <c r="C12" i="1" l="1"/>
  <c r="D12" i="1" s="1"/>
  <c r="C11" i="1"/>
  <c r="D11" i="1" s="1"/>
  <c r="D9" i="1"/>
  <c r="C10" i="1"/>
  <c r="D8" i="1"/>
  <c r="D13" i="1" l="1"/>
  <c r="C13" i="1"/>
</calcChain>
</file>

<file path=xl/sharedStrings.xml><?xml version="1.0" encoding="utf-8"?>
<sst xmlns="http://schemas.openxmlformats.org/spreadsheetml/2006/main" count="46" uniqueCount="28">
  <si>
    <t>Shipping</t>
  </si>
  <si>
    <t>Packaging</t>
  </si>
  <si>
    <t>Facility</t>
  </si>
  <si>
    <t>Management</t>
  </si>
  <si>
    <t>Fixed</t>
  </si>
  <si>
    <t>Variable</t>
  </si>
  <si>
    <t>Labor</t>
  </si>
  <si>
    <t>Please enter the last two digits of your BergID:</t>
  </si>
  <si>
    <t>Per-unit Cost</t>
  </si>
  <si>
    <t>Total Cost</t>
  </si>
  <si>
    <t>Monthly Volume</t>
  </si>
  <si>
    <t>Total</t>
  </si>
  <si>
    <t>Begin with the end in mind:</t>
  </si>
  <si>
    <t>While cost minimization is not usually our end goal, this optimum can give us a sense of how close to optimum we are operating, informing strategic planning decisions.</t>
  </si>
  <si>
    <t>In this activity, your aim is to find the monthly volume that will minimze per-unit costs for your warehouse and distribution system.</t>
  </si>
  <si>
    <t>For the scenario above, find the monthly volume that will minimize the per-unit costs.</t>
  </si>
  <si>
    <t>- Begin by entering the last two digits of your BergID (if the first of these is a 0, Excel will drop it, and that's okay.)</t>
  </si>
  <si>
    <t>- Don't change anything in the grey cells. These formulae are effectively your cost functions for each cost category.</t>
  </si>
  <si>
    <t>Generate a bar graph that shows per-unit cost by cost category. (Omit "Total".)</t>
  </si>
  <si>
    <t>Questions:</t>
  </si>
  <si>
    <t>1. Which cost category is the largest?</t>
  </si>
  <si>
    <t>Total Cost difference in dollars</t>
  </si>
  <si>
    <t>Cost difference in percent</t>
  </si>
  <si>
    <t>2. If your facility is currently running at 7500 units per month, how much more is it costing your organization as compared to the optimal monthly volume? Present in both total dollars and percent.</t>
  </si>
  <si>
    <t>Logistics Optimization</t>
  </si>
  <si>
    <t>3. How could you as manager use this information to drive improvement?</t>
  </si>
  <si>
    <t>- Labor costs must be capped at $15,000.</t>
  </si>
  <si>
    <t xml:space="preserve">Produce as close to the volume as possible to keep the cost low.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</si>
</sst>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4" x14ac:knownFonts="1">
    <font>
      <sz val="11"/>
      <color theme="1"/>
      <name val="Calibri"/>
      <family val="2"/>
      <scheme val="minor"/>
    </font>
    <font>
      <sz val="11"/>
      <color theme="1"/>
      <name val="Calibri"/>
      <family val="2"/>
      <scheme val="minor"/>
    </font>
    <font>
      <sz val="12"/>
      <color theme="1"/>
      <name val="Arial"/>
      <family val="2"/>
    </font>
    <font>
      <b/>
      <sz val="14"/>
      <color theme="1"/>
      <name val="Arial"/>
      <family val="2"/>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tint="-0.14999847407452621"/>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8">
    <xf numFmtId="0" fontId="0" fillId="0" borderId="0" xfId="0"/>
    <xf numFmtId="0" fontId="2" fillId="0" borderId="0" xfId="0" applyFont="1"/>
    <xf numFmtId="0" fontId="2" fillId="2" borderId="1" xfId="0" applyFont="1" applyFill="1" applyBorder="1"/>
    <xf numFmtId="0" fontId="2" fillId="3" borderId="1" xfId="0" applyFont="1" applyFill="1" applyBorder="1"/>
    <xf numFmtId="44" fontId="2" fillId="3" borderId="1" xfId="0" applyNumberFormat="1" applyFont="1" applyFill="1" applyBorder="1"/>
    <xf numFmtId="0" fontId="2" fillId="4" borderId="2" xfId="0" applyFont="1" applyFill="1" applyBorder="1"/>
    <xf numFmtId="0" fontId="2" fillId="4" borderId="2" xfId="0" applyFont="1" applyFill="1" applyBorder="1" applyAlignment="1">
      <alignment horizontal="center"/>
    </xf>
    <xf numFmtId="44" fontId="2" fillId="0" borderId="2" xfId="0" applyNumberFormat="1" applyFont="1" applyBorder="1"/>
    <xf numFmtId="44" fontId="2" fillId="4" borderId="2" xfId="1" applyFont="1" applyFill="1" applyBorder="1"/>
    <xf numFmtId="44" fontId="2" fillId="4" borderId="4" xfId="1" applyFont="1" applyFill="1" applyBorder="1"/>
    <xf numFmtId="44" fontId="2" fillId="0" borderId="4" xfId="0" applyNumberFormat="1" applyFont="1" applyBorder="1"/>
    <xf numFmtId="0" fontId="2" fillId="0" borderId="0" xfId="0" quotePrefix="1" applyFont="1"/>
    <xf numFmtId="0" fontId="3" fillId="0" borderId="0" xfId="0" applyFont="1"/>
    <xf numFmtId="0" fontId="2" fillId="4" borderId="3" xfId="0" applyFont="1" applyFill="1" applyBorder="1" applyAlignment="1">
      <alignment horizontal="center"/>
    </xf>
    <xf numFmtId="0" fontId="2" fillId="4" borderId="5" xfId="0" applyFont="1" applyFill="1" applyBorder="1" applyAlignment="1">
      <alignment horizontal="center"/>
    </xf>
    <xf numFmtId="3" fontId="2" fillId="0" borderId="0" xfId="0" applyNumberFormat="1" applyFont="1"/>
    <xf numFmtId="44" fontId="2" fillId="0" borderId="0" xfId="0" applyNumberFormat="1" applyFont="1"/>
    <xf numFmtId="9" fontId="2" fillId="0" borderId="0" xfId="2" applyFont="1"/>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 Per</a:t>
            </a:r>
            <a:r>
              <a:rPr lang="en-US" baseline="0"/>
              <a:t> Unit Cost by Cost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cat>
            <c:multiLvlStrRef>
              <c:f>Sheet1!$A$8:$B$12</c:f>
              <c:multiLvlStrCache>
                <c:ptCount val="5"/>
                <c:lvl>
                  <c:pt idx="0">
                    <c:v>Fixed</c:v>
                  </c:pt>
                  <c:pt idx="1">
                    <c:v>Fixed</c:v>
                  </c:pt>
                  <c:pt idx="2">
                    <c:v>Variable</c:v>
                  </c:pt>
                  <c:pt idx="3">
                    <c:v>Variable</c:v>
                  </c:pt>
                  <c:pt idx="4">
                    <c:v>Variable</c:v>
                  </c:pt>
                </c:lvl>
                <c:lvl>
                  <c:pt idx="0">
                    <c:v>Management</c:v>
                  </c:pt>
                  <c:pt idx="1">
                    <c:v>Facility</c:v>
                  </c:pt>
                  <c:pt idx="2">
                    <c:v>Packaging</c:v>
                  </c:pt>
                  <c:pt idx="3">
                    <c:v>Shipping</c:v>
                  </c:pt>
                  <c:pt idx="4">
                    <c:v>Labor</c:v>
                  </c:pt>
                </c:lvl>
              </c:multiLvlStrCache>
            </c:multiLvlStrRef>
          </c:cat>
          <c:val>
            <c:numRef>
              <c:f>Sheet1!$C$8:$C$12</c:f>
              <c:numCache>
                <c:formatCode>_("$"* #,##0.00_);_("$"* \(#,##0.00\);_("$"* "-"??_);_(@_)</c:formatCode>
                <c:ptCount val="5"/>
                <c:pt idx="0">
                  <c:v>1.6</c:v>
                </c:pt>
                <c:pt idx="1">
                  <c:v>5.0666666666666664</c:v>
                </c:pt>
                <c:pt idx="2">
                  <c:v>0.76</c:v>
                </c:pt>
                <c:pt idx="3">
                  <c:v>1.325</c:v>
                </c:pt>
                <c:pt idx="4">
                  <c:v>5.4138999999999999</c:v>
                </c:pt>
              </c:numCache>
            </c:numRef>
          </c:val>
          <c:extLst>
            <c:ext xmlns:c16="http://schemas.microsoft.com/office/drawing/2014/chart" uri="{C3380CC4-5D6E-409C-BE32-E72D297353CC}">
              <c16:uniqueId val="{00000000-7F86-4E44-A16C-00003E030254}"/>
            </c:ext>
          </c:extLst>
        </c:ser>
        <c:dLbls>
          <c:showLegendKey val="0"/>
          <c:showVal val="0"/>
          <c:showCatName val="0"/>
          <c:showSerName val="0"/>
          <c:showPercent val="0"/>
          <c:showBubbleSize val="0"/>
        </c:dLbls>
        <c:gapWidth val="219"/>
        <c:overlap val="-27"/>
        <c:axId val="1456936832"/>
        <c:axId val="1305773184"/>
      </c:barChart>
      <c:catAx>
        <c:axId val="1456936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05773184"/>
        <c:crosses val="autoZero"/>
        <c:auto val="1"/>
        <c:lblAlgn val="ctr"/>
        <c:lblOffset val="100"/>
        <c:noMultiLvlLbl val="0"/>
      </c:catAx>
      <c:valAx>
        <c:axId val="1305773184"/>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00_);_(&quot;$&quot;* \(#,##0.0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56936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14</xdr:col>
      <xdr:colOff>310445</xdr:colOff>
      <xdr:row>8</xdr:row>
      <xdr:rowOff>145345</xdr:rowOff>
    </xdr:from>
    <xdr:to>
      <xdr:col>20</xdr:col>
      <xdr:colOff>649111</xdr:colOff>
      <xdr:row>22</xdr:row>
      <xdr:rowOff>94545</xdr:rowOff>
    </xdr:to>
    <xdr:graphicFrame macro="">
      <xdr:nvGraphicFramePr>
        <xdr:cNvPr id="2" name="Chart 1">
          <a:extLst>
            <a:ext uri="{FF2B5EF4-FFF2-40B4-BE49-F238E27FC236}">
              <a16:creationId xmlns:a16="http://schemas.microsoft.com/office/drawing/2014/main" id="{5E2061DC-6EE6-38E6-86B5-744354A946E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13 - 2022">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082A3-D7B4-4CBD-9C88-B4EC2E4E2D38}">
  <dimension ref="A1:K41"/>
  <sheetViews>
    <sheetView tabSelected="1" zoomScaleNormal="90" workbookViewId="0">
      <selection activeCell="E7" sqref="E7"/>
    </sheetView>
  </sheetViews>
  <sheetFormatPr baseColWidth="10" defaultColWidth="9.1640625" defaultRowHeight="16" x14ac:dyDescent="0.2"/>
  <cols>
    <col min="1" max="1" width="19.1640625" style="1" customWidth="1"/>
    <col min="2" max="2" width="15.83203125" style="1" customWidth="1"/>
    <col min="3" max="3" width="18.5" style="1" customWidth="1"/>
    <col min="4" max="4" width="15.6640625" style="1" customWidth="1"/>
    <col min="5" max="7" width="9.1640625" style="1"/>
    <col min="8" max="8" width="15.83203125" style="1" bestFit="1" customWidth="1"/>
    <col min="9" max="9" width="9.6640625" style="1" customWidth="1"/>
    <col min="10" max="10" width="14" style="1" bestFit="1" customWidth="1"/>
    <col min="11" max="11" width="10.5" style="1" bestFit="1" customWidth="1"/>
    <col min="12" max="16384" width="9.1640625" style="1"/>
  </cols>
  <sheetData>
    <row r="1" spans="1:11" ht="18" x14ac:dyDescent="0.2">
      <c r="A1" s="12" t="s">
        <v>24</v>
      </c>
    </row>
    <row r="2" spans="1:11" ht="17" thickBot="1" x14ac:dyDescent="0.25"/>
    <row r="3" spans="1:11" ht="17" thickBot="1" x14ac:dyDescent="0.25">
      <c r="A3" s="1" t="s">
        <v>7</v>
      </c>
      <c r="D3" s="2">
        <v>38</v>
      </c>
    </row>
    <row r="4" spans="1:11" ht="17" thickBot="1" x14ac:dyDescent="0.25"/>
    <row r="5" spans="1:11" ht="17" thickBot="1" x14ac:dyDescent="0.25">
      <c r="A5" s="1" t="s">
        <v>10</v>
      </c>
      <c r="B5" s="3">
        <v>7500</v>
      </c>
      <c r="H5" s="1" t="s">
        <v>10</v>
      </c>
      <c r="I5" s="1">
        <v>3040</v>
      </c>
    </row>
    <row r="7" spans="1:11" x14ac:dyDescent="0.2">
      <c r="A7" s="5"/>
      <c r="B7" s="5"/>
      <c r="C7" s="6" t="s">
        <v>8</v>
      </c>
      <c r="D7" s="6" t="s">
        <v>9</v>
      </c>
      <c r="J7" s="1" t="s">
        <v>8</v>
      </c>
      <c r="K7" s="1" t="s">
        <v>9</v>
      </c>
    </row>
    <row r="8" spans="1:11" x14ac:dyDescent="0.2">
      <c r="A8" s="5" t="s">
        <v>3</v>
      </c>
      <c r="B8" s="5" t="s">
        <v>4</v>
      </c>
      <c r="C8" s="7">
        <f>D8/B5</f>
        <v>1.6</v>
      </c>
      <c r="D8" s="8">
        <f>12000</f>
        <v>12000</v>
      </c>
      <c r="H8" s="1" t="s">
        <v>3</v>
      </c>
      <c r="I8" s="1" t="s">
        <v>4</v>
      </c>
      <c r="J8" s="1">
        <v>3.9473684210526314</v>
      </c>
      <c r="K8" s="1">
        <v>12000</v>
      </c>
    </row>
    <row r="9" spans="1:11" x14ac:dyDescent="0.2">
      <c r="A9" s="5" t="s">
        <v>2</v>
      </c>
      <c r="B9" s="5" t="s">
        <v>4</v>
      </c>
      <c r="C9" s="7">
        <f>D9/B5</f>
        <v>5.0666666666666664</v>
      </c>
      <c r="D9" s="8">
        <f>IF(D3=0,100000,1000*D3)</f>
        <v>38000</v>
      </c>
      <c r="H9" s="1" t="s">
        <v>2</v>
      </c>
      <c r="I9" s="1" t="s">
        <v>4</v>
      </c>
      <c r="J9" s="1">
        <v>12.5</v>
      </c>
      <c r="K9" s="1">
        <v>38000</v>
      </c>
    </row>
    <row r="10" spans="1:11" x14ac:dyDescent="0.2">
      <c r="A10" s="5" t="s">
        <v>1</v>
      </c>
      <c r="B10" s="5" t="s">
        <v>5</v>
      </c>
      <c r="C10" s="8">
        <f>IF(D3=0,2,D3*0.02)</f>
        <v>0.76</v>
      </c>
      <c r="D10" s="7">
        <f>C10*B5</f>
        <v>5700</v>
      </c>
      <c r="H10" s="1" t="s">
        <v>1</v>
      </c>
      <c r="I10" s="1" t="s">
        <v>5</v>
      </c>
      <c r="J10" s="1">
        <v>0.76</v>
      </c>
      <c r="K10" s="1">
        <v>2310.4</v>
      </c>
    </row>
    <row r="11" spans="1:11" x14ac:dyDescent="0.2">
      <c r="A11" s="5" t="s">
        <v>0</v>
      </c>
      <c r="B11" s="5" t="s">
        <v>5</v>
      </c>
      <c r="C11" s="8">
        <f>IF(B5&lt;5000,2-B5*0.0001,IF(B5&gt;15000,1,1.7-B5*0.00005))</f>
        <v>1.325</v>
      </c>
      <c r="D11" s="7">
        <f>C11*B5</f>
        <v>9937.5</v>
      </c>
      <c r="F11" s="15">
        <v>15000</v>
      </c>
      <c r="H11" s="1" t="s">
        <v>0</v>
      </c>
      <c r="I11" s="1" t="s">
        <v>5</v>
      </c>
      <c r="J11" s="1">
        <v>1.696</v>
      </c>
      <c r="K11" s="1">
        <v>5155.84</v>
      </c>
    </row>
    <row r="12" spans="1:11" ht="17" thickBot="1" x14ac:dyDescent="0.25">
      <c r="A12" s="5" t="s">
        <v>6</v>
      </c>
      <c r="B12" s="5" t="s">
        <v>5</v>
      </c>
      <c r="C12" s="9">
        <f>(2+(0.0025*(B5-1000-D3*6500/100)^2))/B5</f>
        <v>5.4138999999999999</v>
      </c>
      <c r="D12" s="10">
        <f>C12*B5</f>
        <v>40604.25</v>
      </c>
      <c r="H12" s="1" t="s">
        <v>6</v>
      </c>
      <c r="I12" s="1" t="s">
        <v>5</v>
      </c>
      <c r="J12" s="1">
        <v>0.15271381578947368</v>
      </c>
      <c r="K12" s="1">
        <v>464.25</v>
      </c>
    </row>
    <row r="13" spans="1:11" ht="17" thickBot="1" x14ac:dyDescent="0.25">
      <c r="A13" s="13" t="s">
        <v>11</v>
      </c>
      <c r="B13" s="14"/>
      <c r="C13" s="4">
        <f>SUM(C8:C12)</f>
        <v>14.165566666666665</v>
      </c>
      <c r="D13" s="4">
        <f>SUM(D8:D12)</f>
        <v>106241.75</v>
      </c>
      <c r="H13" s="1" t="s">
        <v>11</v>
      </c>
      <c r="J13" s="1">
        <v>19.056082236842109</v>
      </c>
      <c r="K13" s="1">
        <v>57930.490000000005</v>
      </c>
    </row>
    <row r="16" spans="1:11" x14ac:dyDescent="0.2">
      <c r="A16" s="1" t="s">
        <v>12</v>
      </c>
    </row>
    <row r="17" spans="1:2" x14ac:dyDescent="0.2">
      <c r="A17" s="1" t="s">
        <v>14</v>
      </c>
    </row>
    <row r="18" spans="1:2" x14ac:dyDescent="0.2">
      <c r="A18" s="1" t="s">
        <v>13</v>
      </c>
    </row>
    <row r="21" spans="1:2" x14ac:dyDescent="0.2">
      <c r="A21" s="1" t="s">
        <v>15</v>
      </c>
    </row>
    <row r="22" spans="1:2" x14ac:dyDescent="0.2">
      <c r="A22" s="11" t="s">
        <v>16</v>
      </c>
    </row>
    <row r="23" spans="1:2" x14ac:dyDescent="0.2">
      <c r="A23" s="11" t="s">
        <v>17</v>
      </c>
    </row>
    <row r="24" spans="1:2" x14ac:dyDescent="0.2">
      <c r="A24" s="11" t="s">
        <v>26</v>
      </c>
    </row>
    <row r="26" spans="1:2" x14ac:dyDescent="0.2">
      <c r="A26" s="1" t="s">
        <v>18</v>
      </c>
    </row>
    <row r="28" spans="1:2" x14ac:dyDescent="0.2">
      <c r="A28" s="1" t="s">
        <v>19</v>
      </c>
    </row>
    <row r="29" spans="1:2" x14ac:dyDescent="0.2">
      <c r="A29" s="1" t="s">
        <v>20</v>
      </c>
    </row>
    <row r="30" spans="1:2" x14ac:dyDescent="0.2">
      <c r="B30" s="1" t="s">
        <v>2</v>
      </c>
    </row>
    <row r="32" spans="1:2" x14ac:dyDescent="0.2">
      <c r="A32" s="1" t="s">
        <v>23</v>
      </c>
    </row>
    <row r="34" spans="1:4" x14ac:dyDescent="0.2">
      <c r="B34" s="1" t="s">
        <v>21</v>
      </c>
      <c r="D34" s="16">
        <f>D13-K13</f>
        <v>48311.259999999995</v>
      </c>
    </row>
    <row r="36" spans="1:4" x14ac:dyDescent="0.2">
      <c r="B36" s="1" t="s">
        <v>22</v>
      </c>
      <c r="D36" s="17">
        <f>K13/D13</f>
        <v>0.54527047982549237</v>
      </c>
    </row>
    <row r="39" spans="1:4" x14ac:dyDescent="0.2">
      <c r="A39" s="1" t="s">
        <v>25</v>
      </c>
    </row>
    <row r="41" spans="1:4" x14ac:dyDescent="0.2">
      <c r="B41" s="1" t="s">
        <v>27</v>
      </c>
    </row>
  </sheetData>
  <mergeCells count="1">
    <mergeCell ref="A13:B1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Gregory Collins</dc:creator>
  <cp:lastModifiedBy>Microsoft Office User</cp:lastModifiedBy>
  <dcterms:created xsi:type="dcterms:W3CDTF">2023-04-03T10:47:53Z</dcterms:created>
  <dcterms:modified xsi:type="dcterms:W3CDTF">2023-04-14T01:43:10Z</dcterms:modified>
</cp:coreProperties>
</file>